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na\OneDrive\Desktop\"/>
    </mc:Choice>
  </mc:AlternateContent>
  <xr:revisionPtr revIDLastSave="0" documentId="8_{4C9D18FE-55CA-4AC8-837E-39E0983111EA}" xr6:coauthVersionLast="47" xr6:coauthVersionMax="47" xr10:uidLastSave="{00000000-0000-0000-0000-000000000000}"/>
  <bookViews>
    <workbookView xWindow="-108" yWindow="-108" windowWidth="23256" windowHeight="12816" activeTab="7" xr2:uid="{00000000-000D-0000-FFFF-FFFF00000000}"/>
  </bookViews>
  <sheets>
    <sheet name="Instructions" sheetId="11" r:id="rId1"/>
    <sheet name="Daisy" sheetId="4" r:id="rId2"/>
    <sheet name="Brownie" sheetId="19" r:id="rId3"/>
    <sheet name="Junior" sheetId="20" r:id="rId4"/>
    <sheet name="Cadette" sheetId="21" r:id="rId5"/>
    <sheet name="Senior" sheetId="22" r:id="rId6"/>
    <sheet name="Ambassador" sheetId="23" r:id="rId7"/>
    <sheet name="Group" sheetId="24" r:id="rId8"/>
  </sheets>
  <definedNames>
    <definedName name="_xlnm.Print_Area" localSheetId="6">Ambassador!$A$6:$F$28</definedName>
    <definedName name="_xlnm.Print_Area" localSheetId="2">Brownie!$A$6:$F$28</definedName>
    <definedName name="_xlnm.Print_Area" localSheetId="4">Cadette!$A$6:$F$28</definedName>
    <definedName name="_xlnm.Print_Area" localSheetId="1">Daisy!$A$6:$F$28</definedName>
    <definedName name="_xlnm.Print_Area" localSheetId="7">Group!$A$6:$F$28</definedName>
    <definedName name="_xlnm.Print_Area" localSheetId="3">Junior!$A$6:$F$28</definedName>
    <definedName name="_xlnm.Print_Area" localSheetId="5">Senior!$A$6:$F$28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4" l="1"/>
  <c r="C27" i="24"/>
  <c r="E27" i="23"/>
  <c r="C27" i="23"/>
  <c r="E27" i="22"/>
  <c r="C27" i="22"/>
  <c r="E27" i="21"/>
  <c r="C27" i="21"/>
  <c r="E27" i="20"/>
  <c r="C27" i="20"/>
  <c r="E27" i="19"/>
  <c r="C27" i="19"/>
  <c r="C27" i="4"/>
  <c r="D25" i="4" l="1"/>
  <c r="D24" i="4"/>
  <c r="D22" i="4"/>
  <c r="D21" i="4"/>
  <c r="D20" i="4"/>
  <c r="D19" i="4"/>
  <c r="D23" i="4"/>
  <c r="D25" i="19"/>
  <c r="D24" i="19"/>
  <c r="D23" i="19"/>
  <c r="D19" i="19"/>
  <c r="D22" i="19"/>
  <c r="D21" i="19"/>
  <c r="D20" i="19"/>
  <c r="D26" i="19"/>
  <c r="D26" i="20"/>
  <c r="D25" i="20"/>
  <c r="D20" i="20"/>
  <c r="D24" i="20"/>
  <c r="D23" i="20"/>
  <c r="D22" i="20"/>
  <c r="D21" i="20"/>
  <c r="D19" i="20"/>
  <c r="D25" i="21"/>
  <c r="D24" i="21"/>
  <c r="D23" i="21"/>
  <c r="D20" i="21"/>
  <c r="D19" i="21"/>
  <c r="D22" i="21"/>
  <c r="D21" i="21"/>
  <c r="D26" i="21"/>
  <c r="D25" i="22"/>
  <c r="D23" i="22"/>
  <c r="D22" i="22"/>
  <c r="D21" i="22"/>
  <c r="D26" i="22"/>
  <c r="D24" i="22"/>
  <c r="D20" i="22"/>
  <c r="D19" i="22"/>
  <c r="D25" i="23"/>
  <c r="D23" i="23"/>
  <c r="D19" i="23"/>
  <c r="D26" i="23"/>
  <c r="D24" i="23"/>
  <c r="D22" i="23"/>
  <c r="D21" i="23"/>
  <c r="D20" i="23"/>
  <c r="D26" i="24"/>
  <c r="D22" i="24"/>
  <c r="D25" i="24"/>
  <c r="D20" i="24"/>
  <c r="D23" i="24"/>
  <c r="D19" i="24"/>
  <c r="D21" i="24"/>
  <c r="D24" i="24"/>
  <c r="D26" i="4"/>
  <c r="D27" i="19" l="1"/>
  <c r="D11" i="19" s="1"/>
  <c r="D27" i="21"/>
  <c r="D11" i="21" s="1"/>
  <c r="D27" i="20"/>
  <c r="D11" i="20" s="1"/>
  <c r="D27" i="24"/>
  <c r="D11" i="24" s="1"/>
  <c r="D27" i="23"/>
  <c r="D11" i="23" s="1"/>
  <c r="D27" i="22"/>
  <c r="D11" i="22" s="1"/>
  <c r="E27" i="4" l="1"/>
  <c r="D27" i="4" l="1"/>
  <c r="D11" i="4" l="1"/>
</calcChain>
</file>

<file path=xl/sharedStrings.xml><?xml version="1.0" encoding="utf-8"?>
<sst xmlns="http://schemas.openxmlformats.org/spreadsheetml/2006/main" count="229" uniqueCount="55">
  <si>
    <t>TROOP CASE TOTAL</t>
  </si>
  <si>
    <t>Peanut Butter Sandwich</t>
  </si>
  <si>
    <t xml:space="preserve"> </t>
  </si>
  <si>
    <t>Caramel deLites</t>
  </si>
  <si>
    <t>Peanut Butter Patties</t>
  </si>
  <si>
    <t>Thin Mint</t>
  </si>
  <si>
    <t>Shortbread</t>
  </si>
  <si>
    <t>Lemonades</t>
  </si>
  <si>
    <t>% Mix by Variety</t>
  </si>
  <si>
    <t>Order - in FULL CASES</t>
  </si>
  <si>
    <t>Phone</t>
  </si>
  <si>
    <t>Email</t>
  </si>
  <si>
    <t xml:space="preserve">Name </t>
  </si>
  <si>
    <t>Daisy</t>
  </si>
  <si>
    <t>Level</t>
  </si>
  <si>
    <t xml:space="preserve">Troop </t>
  </si>
  <si>
    <t>Service Unit</t>
  </si>
  <si>
    <t>Using the excel worksheet</t>
  </si>
  <si>
    <t># Girls Registered</t>
  </si>
  <si>
    <t xml:space="preserve">Enter the number of girls selling box highlighted in yellow.  </t>
  </si>
  <si>
    <t>All the numbers will change based on the council's PGA for your age level and the is based on the expected product mix</t>
  </si>
  <si>
    <t>Remember that this is a sample order - you can use the column to write in an order that you feel most comfortable with ordering.</t>
  </si>
  <si>
    <t>Toast-Yays</t>
  </si>
  <si>
    <t>ALL VARIETIES ARE INCASES OF 12 PACKAGES</t>
  </si>
  <si>
    <t>Brownie</t>
  </si>
  <si>
    <t>Junior</t>
  </si>
  <si>
    <t>Cadette</t>
  </si>
  <si>
    <t>Senior</t>
  </si>
  <si>
    <t>Ambassador</t>
  </si>
  <si>
    <t>Group</t>
  </si>
  <si>
    <t xml:space="preserve">INITIAL ORDER WORKSHEET </t>
  </si>
  <si>
    <t>Troop Initial Order Worksheet</t>
  </si>
  <si>
    <t>Adventurefuls</t>
  </si>
  <si>
    <t>Enter your order in Smart Cookies by the troop deadline</t>
  </si>
  <si>
    <t>2023 Group Per Girl Average</t>
  </si>
  <si>
    <t xml:space="preserve">Current PGA based on 2024 Potential  Order column </t>
  </si>
  <si>
    <t>2023 Daisy Per Girl Average</t>
  </si>
  <si>
    <t>2023 average order based on Daisy troop with # of girls registered as listed above</t>
  </si>
  <si>
    <t xml:space="preserve">Potential order in cases based on 2023 sales </t>
  </si>
  <si>
    <t>2024  Initial Case Order that I will place in Smart Cookies</t>
  </si>
  <si>
    <t>Trefoil</t>
  </si>
  <si>
    <t xml:space="preserve">This order is based on historical data from Girl Scouts of Eastern South Carolina and the estimate of the product mix for the coming year.  This is strictly a worksheet for your use.  Please remember that all cookies ordered by a troop are owned by the troop.   The percentage shown is based on 70% of the total sales and DO NOT include any digital cookie sales that were direct shipped to customers.  This is a suggested initial order only.  </t>
  </si>
  <si>
    <t>2023 Brownie Per Girl Average</t>
  </si>
  <si>
    <t>2023 average order based on Brownie troop with # of girls registered as listed above</t>
  </si>
  <si>
    <t>2023 Junior Per Girl Average</t>
  </si>
  <si>
    <t>2023 average order based on Junior troop with # of girls registered as listed above</t>
  </si>
  <si>
    <t>2024 Initial Case Order that I will place in Smart Cookies</t>
  </si>
  <si>
    <t>2023 Cadette Per Girl Average</t>
  </si>
  <si>
    <t>2023 average order based on Cadette troop with # of girls registered as listed above</t>
  </si>
  <si>
    <t>2023 Senior Per Girl Average</t>
  </si>
  <si>
    <t>2023 average order based on Senior troop with # of girls registered as listed above</t>
  </si>
  <si>
    <t>2023 Ambassador Per Girl Average</t>
  </si>
  <si>
    <t>2023 average order based on Ambassador troop with # of girls registered as listed above</t>
  </si>
  <si>
    <t>2023 average order based on Group troop with # of girls registered as listed above</t>
  </si>
  <si>
    <t>Find your grade on the tabs below.   These numbers represent an average size troop in Eastern South Carolina in the 2023 Cookie Sale.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</si>
</sst>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2"/>
      <color indexed="8"/>
      <name val="Arial Black"/>
      <family val="2"/>
    </font>
    <font>
      <b/>
      <sz val="18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C9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94">
    <xf numFmtId="0" fontId="0" fillId="0" borderId="0" xfId="0"/>
    <xf numFmtId="1" fontId="2" fillId="2" borderId="5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6" borderId="8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9" fontId="4" fillId="9" borderId="8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/>
    <xf numFmtId="0" fontId="4" fillId="0" borderId="20" xfId="0" applyFont="1" applyBorder="1"/>
    <xf numFmtId="0" fontId="1" fillId="0" borderId="8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5" fillId="0" borderId="8" xfId="0" applyFont="1" applyBorder="1" applyAlignment="1">
      <alignment wrapText="1"/>
    </xf>
    <xf numFmtId="165" fontId="8" fillId="11" borderId="21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22" xfId="0" applyFont="1" applyBorder="1"/>
    <xf numFmtId="165" fontId="4" fillId="0" borderId="8" xfId="0" applyNumberFormat="1" applyFont="1" applyBorder="1" applyAlignment="1">
      <alignment vertical="justify"/>
    </xf>
    <xf numFmtId="0" fontId="4" fillId="0" borderId="27" xfId="0" applyFont="1" applyBorder="1"/>
    <xf numFmtId="1" fontId="2" fillId="2" borderId="8" xfId="0" applyNumberFormat="1" applyFont="1" applyFill="1" applyBorder="1" applyAlignment="1">
      <alignment horizontal="center" vertical="center"/>
    </xf>
    <xf numFmtId="1" fontId="2" fillId="12" borderId="8" xfId="0" applyNumberFormat="1" applyFont="1" applyFill="1" applyBorder="1" applyAlignment="1">
      <alignment horizontal="center" vertical="center"/>
    </xf>
    <xf numFmtId="1" fontId="2" fillId="13" borderId="8" xfId="0" applyNumberFormat="1" applyFont="1" applyFill="1" applyBorder="1" applyAlignment="1">
      <alignment horizontal="center" vertical="center"/>
    </xf>
    <xf numFmtId="1" fontId="2" fillId="12" borderId="5" xfId="0" applyNumberFormat="1" applyFont="1" applyFill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/>
    </xf>
    <xf numFmtId="0" fontId="0" fillId="0" borderId="12" xfId="0" applyBorder="1"/>
    <xf numFmtId="0" fontId="0" fillId="0" borderId="3" xfId="0" applyBorder="1"/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9" fontId="0" fillId="0" borderId="0" xfId="0" applyNumberFormat="1"/>
    <xf numFmtId="164" fontId="16" fillId="0" borderId="8" xfId="2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13" borderId="10" xfId="0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8" xfId="0" quotePrefix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10" borderId="8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7" fillId="0" borderId="22" xfId="1" applyBorder="1" applyAlignment="1" applyProtection="1">
      <alignment horizontal="center"/>
    </xf>
    <xf numFmtId="0" fontId="7" fillId="0" borderId="23" xfId="1" applyBorder="1" applyAlignment="1" applyProtection="1">
      <alignment horizontal="center"/>
    </xf>
    <xf numFmtId="0" fontId="7" fillId="0" borderId="25" xfId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Percent 2" xfId="2" xr:uid="{AA596F1D-1BBE-4A8A-A346-E58537FB65FC}"/>
  </cellStyles>
  <dxfs count="0"/>
  <tableStyles count="0" defaultTableStyle="TableStyleMedium9" defaultPivotStyle="PivotStyleLight16"/>
  <colors>
    <mruColors>
      <color rgb="FFFF9900"/>
      <color rgb="FFCC99FF"/>
      <color rgb="FFFF3300"/>
      <color rgb="FF00CC00"/>
      <color rgb="FF3366FF"/>
      <color rgb="FFFFFF66"/>
      <color rgb="FF33CCCC"/>
      <color rgb="FFFFCC99"/>
      <color rgb="FFFFCC66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7"/>
  <sheetViews>
    <sheetView workbookViewId="0">
      <selection activeCell="N4" sqref="N4"/>
    </sheetView>
  </sheetViews>
  <sheetFormatPr defaultRowHeight="14.4" x14ac:dyDescent="0.3"/>
  <sheetData>
    <row r="2" spans="1:1" x14ac:dyDescent="0.3">
      <c r="A2" t="s">
        <v>17</v>
      </c>
    </row>
    <row r="4" spans="1:1" x14ac:dyDescent="0.3">
      <c r="A4" t="s">
        <v>54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0"/>
  <sheetViews>
    <sheetView topLeftCell="A10" workbookViewId="0">
      <selection activeCell="E9" sqref="E9:F11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235</v>
      </c>
      <c r="E9" s="74" t="s">
        <v>36</v>
      </c>
      <c r="F9" s="75"/>
    </row>
    <row r="10" spans="1:9" ht="18" x14ac:dyDescent="0.35">
      <c r="A10" s="16" t="s">
        <v>14</v>
      </c>
      <c r="B10" s="84" t="s">
        <v>13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6</v>
      </c>
      <c r="C11" s="88"/>
      <c r="D11" s="21">
        <f>D27*12/B11</f>
        <v>162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37</v>
      </c>
      <c r="B17" s="67"/>
      <c r="C17" s="68"/>
      <c r="D17" s="9" t="s">
        <v>38</v>
      </c>
      <c r="E17" s="35" t="s">
        <v>39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7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5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9</v>
      </c>
      <c r="E21" s="6"/>
      <c r="F21" s="34">
        <v>9.8000000000000004E-2</v>
      </c>
    </row>
    <row r="22" spans="1:14" ht="30.3" customHeight="1" x14ac:dyDescent="0.3">
      <c r="A22" s="60" t="s">
        <v>40</v>
      </c>
      <c r="B22" s="61"/>
      <c r="C22" s="24"/>
      <c r="D22" s="5">
        <f>ROUNDDOWN(($C$27*F22)*0.7,0)</f>
        <v>8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18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11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14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9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117.5</v>
      </c>
      <c r="D27" s="27">
        <f>SUM(D19:D26)</f>
        <v>81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A6:F6"/>
    <mergeCell ref="B8:C8"/>
    <mergeCell ref="D8:F8"/>
    <mergeCell ref="B9:C9"/>
    <mergeCell ref="B10:C10"/>
    <mergeCell ref="B11:C11"/>
    <mergeCell ref="E11:F11"/>
    <mergeCell ref="B13:F13"/>
    <mergeCell ref="B14:F14"/>
    <mergeCell ref="B12:F12"/>
    <mergeCell ref="E9:F9"/>
    <mergeCell ref="B15:C15"/>
    <mergeCell ref="A16:F16"/>
    <mergeCell ref="E17:E18"/>
    <mergeCell ref="F17:F18"/>
    <mergeCell ref="A28:F30"/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  <mergeCell ref="A17:C17"/>
  </mergeCells>
  <pageMargins left="0.25" right="0.25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N30"/>
  <sheetViews>
    <sheetView topLeftCell="A4" workbookViewId="0">
      <selection activeCell="F27" sqref="F27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9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569</v>
      </c>
      <c r="E9" s="74" t="s">
        <v>42</v>
      </c>
      <c r="F9" s="75"/>
    </row>
    <row r="10" spans="1:9" ht="18" x14ac:dyDescent="0.35">
      <c r="A10" s="16" t="s">
        <v>14</v>
      </c>
      <c r="B10" s="84" t="s">
        <v>24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12</v>
      </c>
      <c r="C11" s="88"/>
      <c r="D11" s="21">
        <f>D27*12/B11</f>
        <v>394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43</v>
      </c>
      <c r="B17" s="67"/>
      <c r="C17" s="68"/>
      <c r="D17" s="9" t="s">
        <v>38</v>
      </c>
      <c r="E17" s="35" t="s">
        <v>39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32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22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40</v>
      </c>
      <c r="E21" s="6"/>
      <c r="F21" s="34">
        <v>9.8000000000000004E-2</v>
      </c>
    </row>
    <row r="22" spans="1:14" ht="30.3" customHeight="1" x14ac:dyDescent="0.3">
      <c r="A22" s="60" t="s">
        <v>6</v>
      </c>
      <c r="B22" s="61"/>
      <c r="C22" s="24"/>
      <c r="D22" s="5">
        <f>ROUNDDOWN(($C$27*F22)*0.7,0)</f>
        <v>41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88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54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72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45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569</v>
      </c>
      <c r="D27" s="27">
        <f>SUM(D19:D26)</f>
        <v>394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H13:I13"/>
    <mergeCell ref="B14:F14"/>
    <mergeCell ref="A6:F6"/>
    <mergeCell ref="B8:C8"/>
    <mergeCell ref="D8:F8"/>
    <mergeCell ref="B9:C9"/>
    <mergeCell ref="E9:F9"/>
    <mergeCell ref="B10:C10"/>
  </mergeCells>
  <pageMargins left="0.25" right="0.25" top="0.75" bottom="0.75" header="0.3" footer="0.3"/>
  <pageSetup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30"/>
  <sheetViews>
    <sheetView topLeftCell="A7" workbookViewId="0">
      <selection activeCell="A28" sqref="A28:F30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529</v>
      </c>
      <c r="E9" s="74" t="s">
        <v>44</v>
      </c>
      <c r="F9" s="75"/>
    </row>
    <row r="10" spans="1:9" ht="18" x14ac:dyDescent="0.35">
      <c r="A10" s="16" t="s">
        <v>14</v>
      </c>
      <c r="B10" s="84" t="s">
        <v>25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9</v>
      </c>
      <c r="C11" s="88"/>
      <c r="D11" s="21">
        <f>D27*12/B11</f>
        <v>365.33333333333331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45</v>
      </c>
      <c r="B17" s="67"/>
      <c r="C17" s="68"/>
      <c r="D17" s="9" t="s">
        <v>38</v>
      </c>
      <c r="E17" s="35" t="s">
        <v>46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22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16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28</v>
      </c>
      <c r="E21" s="6"/>
      <c r="F21" s="34">
        <v>9.8000000000000004E-2</v>
      </c>
    </row>
    <row r="22" spans="1:14" ht="30.3" customHeight="1" x14ac:dyDescent="0.3">
      <c r="A22" s="60" t="s">
        <v>6</v>
      </c>
      <c r="B22" s="61"/>
      <c r="C22" s="24"/>
      <c r="D22" s="5">
        <f>ROUNDDOWN(($C$27*F22)*0.7,0)</f>
        <v>28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61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38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50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31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396.75</v>
      </c>
      <c r="D27" s="27">
        <f>SUM(D19:D26)</f>
        <v>274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H13:I13"/>
    <mergeCell ref="B14:F14"/>
    <mergeCell ref="A6:F6"/>
    <mergeCell ref="B8:C8"/>
    <mergeCell ref="D8:F8"/>
    <mergeCell ref="B9:C9"/>
    <mergeCell ref="E9:F9"/>
    <mergeCell ref="B10:C10"/>
  </mergeCells>
  <pageMargins left="0.25" right="0.25" top="0.75" bottom="0.75" header="0.3" footer="0.3"/>
  <pageSetup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N30"/>
  <sheetViews>
    <sheetView topLeftCell="A7" workbookViewId="0">
      <selection activeCell="G26" sqref="G26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9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861</v>
      </c>
      <c r="E9" s="74" t="s">
        <v>47</v>
      </c>
      <c r="F9" s="75"/>
    </row>
    <row r="10" spans="1:9" ht="18" x14ac:dyDescent="0.35">
      <c r="A10" s="16" t="s">
        <v>14</v>
      </c>
      <c r="B10" s="84" t="s">
        <v>26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8</v>
      </c>
      <c r="C11" s="88"/>
      <c r="D11" s="21">
        <f>D27*12/B11</f>
        <v>595.5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48</v>
      </c>
      <c r="B17" s="67"/>
      <c r="C17" s="68"/>
      <c r="D17" s="9" t="s">
        <v>38</v>
      </c>
      <c r="E17" s="35" t="s">
        <v>46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32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23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40</v>
      </c>
      <c r="E21" s="6"/>
      <c r="F21" s="34">
        <v>9.8000000000000004E-2</v>
      </c>
    </row>
    <row r="22" spans="1:14" ht="30.3" customHeight="1" x14ac:dyDescent="0.3">
      <c r="A22" s="60" t="s">
        <v>6</v>
      </c>
      <c r="B22" s="61"/>
      <c r="C22" s="24"/>
      <c r="D22" s="5">
        <f>ROUNDDOWN(($C$27*F22)*0.7,0)</f>
        <v>41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88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55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72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46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574</v>
      </c>
      <c r="D27" s="27">
        <f>SUM(D19:D26)</f>
        <v>397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H13:I13"/>
    <mergeCell ref="B14:F14"/>
    <mergeCell ref="A6:F6"/>
    <mergeCell ref="B8:C8"/>
    <mergeCell ref="D8:F8"/>
    <mergeCell ref="B9:C9"/>
    <mergeCell ref="E9:F9"/>
    <mergeCell ref="B10:C10"/>
  </mergeCells>
  <pageMargins left="0.25" right="0.25" top="0.75" bottom="0.75" header="0.3" footer="0.3"/>
  <pageSetup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N30"/>
  <sheetViews>
    <sheetView topLeftCell="A10" workbookViewId="0">
      <selection activeCell="F27" sqref="F27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9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417</v>
      </c>
      <c r="E9" s="74" t="s">
        <v>49</v>
      </c>
      <c r="F9" s="75"/>
    </row>
    <row r="10" spans="1:9" ht="18" x14ac:dyDescent="0.35">
      <c r="A10" s="16" t="s">
        <v>14</v>
      </c>
      <c r="B10" s="84" t="s">
        <v>27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7</v>
      </c>
      <c r="C11" s="88"/>
      <c r="D11" s="21">
        <f>D27*12/B11</f>
        <v>286.28571428571428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50</v>
      </c>
      <c r="B17" s="67"/>
      <c r="C17" s="68"/>
      <c r="D17" s="9" t="s">
        <v>38</v>
      </c>
      <c r="E17" s="35" t="s">
        <v>39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14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10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17</v>
      </c>
      <c r="E21" s="6"/>
      <c r="F21" s="34">
        <v>9.8000000000000004E-2</v>
      </c>
    </row>
    <row r="22" spans="1:14" ht="30.3" customHeight="1" x14ac:dyDescent="0.3">
      <c r="A22" s="60" t="s">
        <v>6</v>
      </c>
      <c r="B22" s="61"/>
      <c r="C22" s="24"/>
      <c r="D22" s="5">
        <f>ROUNDDOWN(($C$27*F22)*0.7,0)</f>
        <v>17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37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23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30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19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243.25</v>
      </c>
      <c r="D27" s="27">
        <f>SUM(D19:D26)</f>
        <v>167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H13:I13"/>
    <mergeCell ref="B14:F14"/>
    <mergeCell ref="A6:F6"/>
    <mergeCell ref="B8:C8"/>
    <mergeCell ref="D8:F8"/>
    <mergeCell ref="B9:C9"/>
    <mergeCell ref="E9:F9"/>
    <mergeCell ref="B10:C10"/>
  </mergeCells>
  <pageMargins left="0.25" right="0.25" top="0.75" bottom="0.75" header="0.3" footer="0.3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N30"/>
  <sheetViews>
    <sheetView topLeftCell="A4" workbookViewId="0">
      <selection activeCell="F27" sqref="F27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9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708</v>
      </c>
      <c r="E9" s="74" t="s">
        <v>51</v>
      </c>
      <c r="F9" s="75"/>
    </row>
    <row r="10" spans="1:9" ht="18" x14ac:dyDescent="0.35">
      <c r="A10" s="16" t="s">
        <v>14</v>
      </c>
      <c r="B10" s="84" t="s">
        <v>28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5</v>
      </c>
      <c r="C11" s="88"/>
      <c r="D11" s="21">
        <f>D27*12/B11</f>
        <v>489.6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52</v>
      </c>
      <c r="B17" s="67"/>
      <c r="C17" s="68"/>
      <c r="D17" s="9" t="s">
        <v>38</v>
      </c>
      <c r="E17" s="35" t="s">
        <v>46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17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12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21</v>
      </c>
      <c r="E21" s="6"/>
      <c r="F21" s="34">
        <v>9.8000000000000004E-2</v>
      </c>
    </row>
    <row r="22" spans="1:14" ht="30.3" customHeight="1" x14ac:dyDescent="0.3">
      <c r="A22" s="60" t="s">
        <v>6</v>
      </c>
      <c r="B22" s="61"/>
      <c r="C22" s="24"/>
      <c r="D22" s="5">
        <f>ROUNDDOWN(($C$27*F22)*0.7,0)</f>
        <v>21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45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28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37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23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295</v>
      </c>
      <c r="D27" s="27">
        <f>SUM(D19:D26)</f>
        <v>204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H13:I13"/>
    <mergeCell ref="B14:F14"/>
    <mergeCell ref="A6:F6"/>
    <mergeCell ref="B8:C8"/>
    <mergeCell ref="D8:F8"/>
    <mergeCell ref="B9:C9"/>
    <mergeCell ref="E9:F9"/>
    <mergeCell ref="B10:C10"/>
  </mergeCells>
  <pageMargins left="0.25" right="0.25" top="0.75" bottom="0.75" header="0.3" footer="0.3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N30"/>
  <sheetViews>
    <sheetView tabSelected="1" topLeftCell="A11" workbookViewId="0">
      <selection activeCell="B11" sqref="B11:C11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9" width="9.21875"/>
  </cols>
  <sheetData>
    <row r="6" spans="1:9" ht="23.4" x14ac:dyDescent="0.45">
      <c r="A6" s="81" t="s">
        <v>30</v>
      </c>
      <c r="B6" s="82"/>
      <c r="C6" s="82"/>
      <c r="D6" s="82"/>
      <c r="E6" s="82"/>
      <c r="F6" s="82"/>
    </row>
    <row r="7" spans="1:9" ht="30" customHeight="1" thickBot="1" x14ac:dyDescent="0.35">
      <c r="A7" s="18" t="s">
        <v>33</v>
      </c>
    </row>
    <row r="8" spans="1:9" ht="18.600000000000001" thickBot="1" x14ac:dyDescent="0.4">
      <c r="A8" s="16" t="s">
        <v>16</v>
      </c>
      <c r="B8" s="83"/>
      <c r="C8" s="84"/>
      <c r="D8" s="85" t="s">
        <v>31</v>
      </c>
      <c r="E8" s="86"/>
      <c r="F8" s="87"/>
    </row>
    <row r="9" spans="1:9" ht="18" x14ac:dyDescent="0.35">
      <c r="A9" s="16" t="s">
        <v>15</v>
      </c>
      <c r="B9" s="84"/>
      <c r="C9" s="84"/>
      <c r="D9" s="17">
        <v>633</v>
      </c>
      <c r="E9" s="74" t="s">
        <v>34</v>
      </c>
      <c r="F9" s="75"/>
    </row>
    <row r="10" spans="1:9" ht="18" x14ac:dyDescent="0.35">
      <c r="A10" s="16" t="s">
        <v>14</v>
      </c>
      <c r="B10" s="84" t="s">
        <v>29</v>
      </c>
      <c r="C10" s="84"/>
      <c r="D10" s="15"/>
      <c r="E10" s="14"/>
      <c r="F10" s="12"/>
    </row>
    <row r="11" spans="1:9" ht="31.5" customHeight="1" x14ac:dyDescent="0.3">
      <c r="A11" s="13" t="s">
        <v>18</v>
      </c>
      <c r="B11" s="88">
        <v>15</v>
      </c>
      <c r="C11" s="88"/>
      <c r="D11" s="21">
        <f>D27*12/B11</f>
        <v>437.6</v>
      </c>
      <c r="E11" s="89" t="s">
        <v>35</v>
      </c>
      <c r="F11" s="90"/>
    </row>
    <row r="12" spans="1:9" ht="36" customHeight="1" x14ac:dyDescent="0.35">
      <c r="A12" s="20" t="s">
        <v>12</v>
      </c>
      <c r="B12" s="72"/>
      <c r="C12" s="72"/>
      <c r="D12" s="72"/>
      <c r="E12" s="72"/>
      <c r="F12" s="73"/>
    </row>
    <row r="13" spans="1:9" ht="18.75" customHeight="1" x14ac:dyDescent="0.35">
      <c r="A13" s="11" t="s">
        <v>11</v>
      </c>
      <c r="B13" s="91"/>
      <c r="C13" s="92"/>
      <c r="D13" s="92"/>
      <c r="E13" s="92"/>
      <c r="F13" s="93"/>
      <c r="H13" s="80"/>
      <c r="I13" s="80"/>
    </row>
    <row r="14" spans="1:9" ht="18.75" customHeight="1" x14ac:dyDescent="0.35">
      <c r="A14" s="11" t="s">
        <v>10</v>
      </c>
      <c r="B14" s="69"/>
      <c r="C14" s="70"/>
      <c r="D14" s="70"/>
      <c r="E14" s="70"/>
      <c r="F14" s="71"/>
    </row>
    <row r="15" spans="1:9" ht="18.75" customHeight="1" x14ac:dyDescent="0.4">
      <c r="A15" s="10"/>
      <c r="B15" s="76" t="s">
        <v>9</v>
      </c>
      <c r="C15" s="77"/>
      <c r="D15" s="19"/>
      <c r="E15" s="19"/>
      <c r="F15" s="22"/>
    </row>
    <row r="16" spans="1:9" ht="18.600000000000001" thickBot="1" x14ac:dyDescent="0.4">
      <c r="A16" s="78" t="s">
        <v>23</v>
      </c>
      <c r="B16" s="78"/>
      <c r="C16" s="78"/>
      <c r="D16" s="78"/>
      <c r="E16" s="78"/>
      <c r="F16" s="79"/>
    </row>
    <row r="17" spans="1:14" ht="45" customHeight="1" x14ac:dyDescent="0.3">
      <c r="A17" s="66" t="s">
        <v>53</v>
      </c>
      <c r="B17" s="67"/>
      <c r="C17" s="68"/>
      <c r="D17" s="9" t="s">
        <v>38</v>
      </c>
      <c r="E17" s="35" t="s">
        <v>39</v>
      </c>
      <c r="F17" s="37" t="s">
        <v>8</v>
      </c>
      <c r="I17" s="32"/>
    </row>
    <row r="18" spans="1:14" x14ac:dyDescent="0.3">
      <c r="A18" s="29"/>
      <c r="B18" s="30"/>
      <c r="C18" s="31"/>
      <c r="D18" s="8">
        <v>0.7</v>
      </c>
      <c r="E18" s="36"/>
      <c r="F18" s="38"/>
      <c r="H18" s="33"/>
    </row>
    <row r="19" spans="1:14" ht="30.3" customHeight="1" x14ac:dyDescent="0.3">
      <c r="A19" s="54" t="s">
        <v>32</v>
      </c>
      <c r="B19" s="55"/>
      <c r="C19" s="24"/>
      <c r="D19" s="25">
        <f>ROUNDUP(($C$27*F19)*0.7,0)</f>
        <v>44</v>
      </c>
      <c r="E19" s="25"/>
      <c r="F19" s="34">
        <v>7.9000000000000001E-2</v>
      </c>
    </row>
    <row r="20" spans="1:14" ht="30.3" customHeight="1" x14ac:dyDescent="0.3">
      <c r="A20" s="56" t="s">
        <v>22</v>
      </c>
      <c r="B20" s="57"/>
      <c r="C20" s="24"/>
      <c r="D20" s="7">
        <f>ROUNDUP(($C$27*F20)*0.7,0)</f>
        <v>31</v>
      </c>
      <c r="E20" s="7"/>
      <c r="F20" s="34">
        <v>5.5E-2</v>
      </c>
    </row>
    <row r="21" spans="1:14" ht="30.3" customHeight="1" x14ac:dyDescent="0.3">
      <c r="A21" s="58" t="s">
        <v>7</v>
      </c>
      <c r="B21" s="59"/>
      <c r="C21" s="24"/>
      <c r="D21" s="6">
        <f>ROUNDUP(($C$27*F21)*0.7,0)</f>
        <v>55</v>
      </c>
      <c r="E21" s="6"/>
      <c r="F21" s="34">
        <v>9.8000000000000004E-2</v>
      </c>
    </row>
    <row r="22" spans="1:14" ht="30.3" customHeight="1" x14ac:dyDescent="0.3">
      <c r="A22" s="60" t="s">
        <v>6</v>
      </c>
      <c r="B22" s="61"/>
      <c r="C22" s="24"/>
      <c r="D22" s="5">
        <f>ROUNDDOWN(($C$27*F22)*0.7,0)</f>
        <v>57</v>
      </c>
      <c r="E22" s="5"/>
      <c r="F22" s="34">
        <v>0.104</v>
      </c>
      <c r="N22" t="s">
        <v>2</v>
      </c>
    </row>
    <row r="23" spans="1:14" ht="30.3" customHeight="1" x14ac:dyDescent="0.3">
      <c r="A23" s="62" t="s">
        <v>5</v>
      </c>
      <c r="B23" s="63"/>
      <c r="C23" s="24"/>
      <c r="D23" s="4">
        <f>ROUNDDOWN(($C$27*F23)*0.7,0)</f>
        <v>122</v>
      </c>
      <c r="E23" s="4"/>
      <c r="F23" s="34">
        <v>0.221</v>
      </c>
    </row>
    <row r="24" spans="1:14" ht="30.3" customHeight="1" x14ac:dyDescent="0.3">
      <c r="A24" s="64" t="s">
        <v>4</v>
      </c>
      <c r="B24" s="65"/>
      <c r="C24" s="24"/>
      <c r="D24" s="3">
        <f>ROUNDDOWN(($C$27*F24)*0.7,0)</f>
        <v>75</v>
      </c>
      <c r="E24" s="3"/>
      <c r="F24" s="34">
        <v>0.13700000000000001</v>
      </c>
      <c r="H24" t="s">
        <v>2</v>
      </c>
    </row>
    <row r="25" spans="1:14" ht="30.3" customHeight="1" x14ac:dyDescent="0.3">
      <c r="A25" s="48" t="s">
        <v>3</v>
      </c>
      <c r="B25" s="49"/>
      <c r="C25" s="24"/>
      <c r="D25" s="2">
        <f>ROUNDDOWN(($C$27*F25)*0.7,0)</f>
        <v>100</v>
      </c>
      <c r="E25" s="2"/>
      <c r="F25" s="34">
        <v>0.18099999999999999</v>
      </c>
      <c r="G25" t="s">
        <v>2</v>
      </c>
    </row>
    <row r="26" spans="1:14" ht="30.3" customHeight="1" thickBot="1" x14ac:dyDescent="0.35">
      <c r="A26" s="50" t="s">
        <v>1</v>
      </c>
      <c r="B26" s="51"/>
      <c r="C26" s="26"/>
      <c r="D26" s="23">
        <f>ROUNDDOWN(($C$27*F26)*0.75,0)</f>
        <v>63</v>
      </c>
      <c r="E26" s="1"/>
      <c r="F26" s="34">
        <v>0.107</v>
      </c>
    </row>
    <row r="27" spans="1:14" ht="30.3" customHeight="1" thickBot="1" x14ac:dyDescent="0.35">
      <c r="A27" s="52" t="s">
        <v>0</v>
      </c>
      <c r="B27" s="53"/>
      <c r="C27" s="27">
        <f>($D$9*$B$11)/12</f>
        <v>791.25</v>
      </c>
      <c r="D27" s="27">
        <f>SUM(D19:D26)</f>
        <v>547</v>
      </c>
      <c r="E27" s="27">
        <f>SUM(E19:E26)</f>
        <v>0</v>
      </c>
      <c r="F27" s="28"/>
    </row>
    <row r="28" spans="1:14" ht="40.049999999999997" customHeight="1" x14ac:dyDescent="0.3">
      <c r="A28" s="39" t="s">
        <v>41</v>
      </c>
      <c r="B28" s="40"/>
      <c r="C28" s="40"/>
      <c r="D28" s="40"/>
      <c r="E28" s="40"/>
      <c r="F28" s="41"/>
    </row>
    <row r="29" spans="1:14" ht="40.049999999999997" customHeight="1" x14ac:dyDescent="0.3">
      <c r="A29" s="42"/>
      <c r="B29" s="43"/>
      <c r="C29" s="43"/>
      <c r="D29" s="43"/>
      <c r="E29" s="43"/>
      <c r="F29" s="44"/>
    </row>
    <row r="30" spans="1:14" ht="40.049999999999997" customHeight="1" thickBot="1" x14ac:dyDescent="0.35">
      <c r="A30" s="45"/>
      <c r="B30" s="46"/>
      <c r="C30" s="46"/>
      <c r="D30" s="46"/>
      <c r="E30" s="46"/>
      <c r="F30" s="47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H13:I13"/>
    <mergeCell ref="B14:F14"/>
    <mergeCell ref="A6:F6"/>
    <mergeCell ref="B8:C8"/>
    <mergeCell ref="D8:F8"/>
    <mergeCell ref="B9:C9"/>
    <mergeCell ref="E9:F9"/>
    <mergeCell ref="B10:C10"/>
  </mergeCells>
  <pageMargins left="0.25" right="0.25" top="0.75" bottom="0.75" header="0.3" footer="0.3"/>
  <pageSetup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173FE6BD4F84E9ABE95B5809704C8" ma:contentTypeVersion="14" ma:contentTypeDescription="Create a new document." ma:contentTypeScope="" ma:versionID="e7f8247986e80a2aa9ef9911345e546c">
  <xsd:schema xmlns:xsd="http://www.w3.org/2001/XMLSchema" xmlns:xs="http://www.w3.org/2001/XMLSchema" xmlns:p="http://schemas.microsoft.com/office/2006/metadata/properties" xmlns:ns3="53b6634b-dc45-4fd4-b564-056be3046950" xmlns:ns4="504b1dc5-f34c-423d-b8a1-6f0163427682" targetNamespace="http://schemas.microsoft.com/office/2006/metadata/properties" ma:root="true" ma:fieldsID="5adb17a8736a29f9eb06b8170a96835a" ns3:_="" ns4:_="">
    <xsd:import namespace="53b6634b-dc45-4fd4-b564-056be3046950"/>
    <xsd:import namespace="504b1dc5-f34c-423d-b8a1-6f01634276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634b-dc45-4fd4-b564-056be30469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b1dc5-f34c-423d-b8a1-6f0163427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3DF63-047A-4D14-9D6B-C39AADD2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7F5D6-D5CE-49A2-8E91-8822526749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04b1dc5-f34c-423d-b8a1-6f0163427682"/>
    <ds:schemaRef ds:uri="http://purl.org/dc/elements/1.1/"/>
    <ds:schemaRef ds:uri="http://schemas.microsoft.com/office/2006/metadata/properties"/>
    <ds:schemaRef ds:uri="53b6634b-dc45-4fd4-b564-056be304695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871BB3-91EF-48F6-B2DC-35A7A18E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634b-dc45-4fd4-b564-056be3046950"/>
    <ds:schemaRef ds:uri="504b1dc5-f34c-423d-b8a1-6f0163427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</vt:lpstr>
      <vt:lpstr>Daisy</vt:lpstr>
      <vt:lpstr>Brownie</vt:lpstr>
      <vt:lpstr>Junior</vt:lpstr>
      <vt:lpstr>Cadette</vt:lpstr>
      <vt:lpstr>Senior</vt:lpstr>
      <vt:lpstr>Ambassador</vt:lpstr>
      <vt:lpstr>Group</vt:lpstr>
      <vt:lpstr>Ambassador!Print_Area</vt:lpstr>
      <vt:lpstr>Brownie!Print_Area</vt:lpstr>
      <vt:lpstr>Cadette!Print_Area</vt:lpstr>
      <vt:lpstr>Daisy!Print_Area</vt:lpstr>
      <vt:lpstr>Group!Print_Area</vt:lpstr>
      <vt:lpstr>Junior!Print_Area</vt:lpstr>
      <vt:lpstr>Senior!Print_Area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alauzier</dc:creator>
  <cp:lastModifiedBy>Donna Lee</cp:lastModifiedBy>
  <dcterms:created xsi:type="dcterms:W3CDTF">2015-09-11T17:18:38Z</dcterms:created>
  <dcterms:modified xsi:type="dcterms:W3CDTF">2023-11-28T17:54:37Z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0x0101001D0173FE6BD4F84E9ABE95B5809704C8</vt:lpwstr>
  </property>
</Properties>
</file>